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6155" windowHeight="11895" activeTab="1"/>
  </bookViews>
  <sheets>
    <sheet name="EOS 0615i-DUO3" sheetId="1" r:id="rId1"/>
    <sheet name="EOS 0720i-SDUO3" sheetId="2" r:id="rId2"/>
    <sheet name="Sheet3" sheetId="3" r:id="rId3"/>
  </sheets>
  <definedNames>
    <definedName name="_xlnm.Print_Area" localSheetId="0">'EOS 0615i-DUO3'!$B$1:$L$25</definedName>
    <definedName name="_xlnm.Print_Area" localSheetId="1">'EOS 0720i-SDUO3'!$B$1:$L$25</definedName>
  </definedNames>
  <calcPr calcId="145621"/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J24" i="2" l="1"/>
  <c r="G24" i="2"/>
  <c r="J23" i="2"/>
  <c r="G23" i="2"/>
  <c r="Q22" i="2"/>
  <c r="R22" i="2" s="1"/>
  <c r="J22" i="2" s="1"/>
  <c r="O22" i="2"/>
  <c r="P22" i="2" s="1"/>
  <c r="G22" i="2" s="1"/>
  <c r="K22" i="2"/>
  <c r="Q21" i="2"/>
  <c r="R21" i="2" s="1"/>
  <c r="J21" i="2" s="1"/>
  <c r="O21" i="2"/>
  <c r="P21" i="2" s="1"/>
  <c r="G21" i="2" s="1"/>
  <c r="K21" i="2"/>
  <c r="Q20" i="2"/>
  <c r="R20" i="2" s="1"/>
  <c r="J20" i="2" s="1"/>
  <c r="O20" i="2"/>
  <c r="P20" i="2" s="1"/>
  <c r="G20" i="2" s="1"/>
  <c r="K20" i="2"/>
  <c r="Q19" i="2"/>
  <c r="R19" i="2" s="1"/>
  <c r="J19" i="2" s="1"/>
  <c r="O19" i="2"/>
  <c r="P19" i="2" s="1"/>
  <c r="G19" i="2" s="1"/>
  <c r="K19" i="2"/>
  <c r="Q18" i="2"/>
  <c r="R18" i="2" s="1"/>
  <c r="J18" i="2" s="1"/>
  <c r="O18" i="2"/>
  <c r="P18" i="2" s="1"/>
  <c r="G18" i="2" s="1"/>
  <c r="K18" i="2"/>
  <c r="Q17" i="2"/>
  <c r="R17" i="2" s="1"/>
  <c r="J17" i="2" s="1"/>
  <c r="O17" i="2"/>
  <c r="P17" i="2" s="1"/>
  <c r="G17" i="2" s="1"/>
  <c r="K17" i="2"/>
  <c r="Q16" i="2"/>
  <c r="R16" i="2" s="1"/>
  <c r="J16" i="2" s="1"/>
  <c r="O16" i="2"/>
  <c r="P16" i="2" s="1"/>
  <c r="G16" i="2" s="1"/>
  <c r="K16" i="2"/>
  <c r="Q15" i="2"/>
  <c r="R15" i="2" s="1"/>
  <c r="J15" i="2" s="1"/>
  <c r="O15" i="2"/>
  <c r="P15" i="2" s="1"/>
  <c r="G15" i="2" s="1"/>
  <c r="K15" i="2"/>
  <c r="Q14" i="2"/>
  <c r="R14" i="2" s="1"/>
  <c r="J14" i="2" s="1"/>
  <c r="O14" i="2"/>
  <c r="P14" i="2" s="1"/>
  <c r="G14" i="2" s="1"/>
  <c r="K14" i="2"/>
  <c r="Q13" i="2"/>
  <c r="R13" i="2" s="1"/>
  <c r="J13" i="2" s="1"/>
  <c r="O13" i="2"/>
  <c r="P13" i="2" s="1"/>
  <c r="G13" i="2" s="1"/>
  <c r="K13" i="2"/>
  <c r="Q12" i="2"/>
  <c r="R12" i="2" s="1"/>
  <c r="J12" i="2" s="1"/>
  <c r="O12" i="2"/>
  <c r="P12" i="2" s="1"/>
  <c r="G12" i="2" s="1"/>
  <c r="K12" i="2"/>
  <c r="Q11" i="2"/>
  <c r="R11" i="2" s="1"/>
  <c r="J11" i="2" s="1"/>
  <c r="O11" i="2"/>
  <c r="P11" i="2" s="1"/>
  <c r="G11" i="2" s="1"/>
  <c r="K11" i="2"/>
  <c r="Q10" i="2"/>
  <c r="R10" i="2" s="1"/>
  <c r="J10" i="2" s="1"/>
  <c r="O10" i="2"/>
  <c r="P10" i="2" s="1"/>
  <c r="G10" i="2" s="1"/>
  <c r="K10" i="2"/>
  <c r="Q9" i="2"/>
  <c r="R9" i="2" s="1"/>
  <c r="J9" i="2" s="1"/>
  <c r="O9" i="2"/>
  <c r="P9" i="2" s="1"/>
  <c r="G9" i="2" s="1"/>
  <c r="K9" i="2"/>
  <c r="Q8" i="2"/>
  <c r="R8" i="2" s="1"/>
  <c r="J8" i="2" s="1"/>
  <c r="O8" i="2"/>
  <c r="P8" i="2" s="1"/>
  <c r="G8" i="2" s="1"/>
  <c r="K8" i="2"/>
  <c r="Q7" i="2"/>
  <c r="R7" i="2" s="1"/>
  <c r="J7" i="2" s="1"/>
  <c r="O7" i="2"/>
  <c r="P7" i="2" s="1"/>
  <c r="G7" i="2" s="1"/>
  <c r="K7" i="2"/>
  <c r="Q6" i="2"/>
  <c r="R6" i="2" s="1"/>
  <c r="J6" i="2" s="1"/>
  <c r="O6" i="2"/>
  <c r="P6" i="2" s="1"/>
  <c r="G6" i="2" s="1"/>
  <c r="K6" i="2"/>
  <c r="Q5" i="2"/>
  <c r="R5" i="2" s="1"/>
  <c r="J5" i="2" s="1"/>
  <c r="O5" i="2"/>
  <c r="P5" i="2" s="1"/>
  <c r="G5" i="2" s="1"/>
  <c r="K5" i="2"/>
  <c r="Q4" i="2"/>
  <c r="R4" i="2" s="1"/>
  <c r="J4" i="2" s="1"/>
  <c r="O4" i="2"/>
  <c r="P4" i="2" s="1"/>
  <c r="G4" i="2" s="1"/>
  <c r="K4" i="2"/>
  <c r="Q3" i="2"/>
  <c r="R3" i="2" s="1"/>
  <c r="J3" i="2" s="1"/>
  <c r="O3" i="2"/>
  <c r="P3" i="2" s="1"/>
  <c r="K3" i="2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Q4" i="1"/>
  <c r="R4" i="1" s="1"/>
  <c r="Q5" i="1"/>
  <c r="R5" i="1" s="1"/>
  <c r="Q6" i="1"/>
  <c r="R6" i="1" s="1"/>
  <c r="Q7" i="1"/>
  <c r="R7" i="1" s="1"/>
  <c r="Q8" i="1"/>
  <c r="R8" i="1" s="1"/>
  <c r="Q9" i="1"/>
  <c r="R9" i="1" s="1"/>
  <c r="Q10" i="1"/>
  <c r="R10" i="1" s="1"/>
  <c r="Q11" i="1"/>
  <c r="R11" i="1" s="1"/>
  <c r="Q12" i="1"/>
  <c r="R12" i="1" s="1"/>
  <c r="Q13" i="1"/>
  <c r="R13" i="1" s="1"/>
  <c r="Q14" i="1"/>
  <c r="R14" i="1" s="1"/>
  <c r="Q15" i="1"/>
  <c r="R15" i="1" s="1"/>
  <c r="Q16" i="1"/>
  <c r="R16" i="1" s="1"/>
  <c r="Q17" i="1"/>
  <c r="R17" i="1" s="1"/>
  <c r="Q18" i="1"/>
  <c r="R18" i="1" s="1"/>
  <c r="Q19" i="1"/>
  <c r="R19" i="1" s="1"/>
  <c r="Q20" i="1"/>
  <c r="R20" i="1" s="1"/>
  <c r="Q21" i="1"/>
  <c r="R21" i="1" s="1"/>
  <c r="Q22" i="1"/>
  <c r="R22" i="1" s="1"/>
  <c r="Q3" i="1"/>
  <c r="R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O5" i="1"/>
  <c r="P5" i="1" s="1"/>
  <c r="O4" i="1"/>
  <c r="P4" i="1" s="1"/>
  <c r="O3" i="1"/>
  <c r="P3" i="1" s="1"/>
  <c r="O6" i="1"/>
  <c r="P6" i="1" s="1"/>
  <c r="J24" i="1"/>
  <c r="G24" i="1"/>
  <c r="J23" i="1"/>
  <c r="G23" i="1"/>
  <c r="E22" i="1"/>
  <c r="E21" i="1"/>
  <c r="E20" i="1"/>
  <c r="E19" i="1"/>
  <c r="E18" i="1"/>
  <c r="E17" i="1"/>
  <c r="E16" i="1"/>
  <c r="J16" i="1" s="1"/>
  <c r="E15" i="1"/>
  <c r="E14" i="1"/>
  <c r="E13" i="1"/>
  <c r="E12" i="1"/>
  <c r="E11" i="1"/>
  <c r="J11" i="1" s="1"/>
  <c r="E10" i="1"/>
  <c r="E9" i="1"/>
  <c r="E8" i="1"/>
  <c r="J8" i="1" s="1"/>
  <c r="E7" i="1"/>
  <c r="E6" i="1"/>
  <c r="E5" i="1"/>
  <c r="E4" i="1"/>
  <c r="E3" i="1"/>
  <c r="J12" i="1" l="1"/>
  <c r="J20" i="1"/>
  <c r="J4" i="1"/>
  <c r="J19" i="1"/>
  <c r="J14" i="1"/>
  <c r="J22" i="1"/>
  <c r="J18" i="1"/>
  <c r="J10" i="1"/>
  <c r="J7" i="1"/>
  <c r="J15" i="1"/>
  <c r="G11" i="1"/>
  <c r="J5" i="1"/>
  <c r="J13" i="1"/>
  <c r="J21" i="1"/>
  <c r="G22" i="1"/>
  <c r="J9" i="1"/>
  <c r="J17" i="1"/>
  <c r="G19" i="1"/>
  <c r="G9" i="1"/>
  <c r="G7" i="1"/>
  <c r="G17" i="1"/>
  <c r="G8" i="1"/>
  <c r="G3" i="2"/>
  <c r="G3" i="1"/>
  <c r="J3" i="1"/>
  <c r="J6" i="1"/>
  <c r="G21" i="1"/>
  <c r="G13" i="1"/>
  <c r="G15" i="1"/>
  <c r="G10" i="1"/>
  <c r="G16" i="1"/>
  <c r="G12" i="1"/>
  <c r="G18" i="1"/>
  <c r="G5" i="1"/>
  <c r="G14" i="1"/>
  <c r="G4" i="1"/>
  <c r="G20" i="1"/>
  <c r="G6" i="1"/>
</calcChain>
</file>

<file path=xl/sharedStrings.xml><?xml version="1.0" encoding="utf-8"?>
<sst xmlns="http://schemas.openxmlformats.org/spreadsheetml/2006/main" count="138" uniqueCount="36">
  <si>
    <t>Pb</t>
  </si>
  <si>
    <t>Pb</t>
    <phoneticPr fontId="1"/>
  </si>
  <si>
    <t>NiCd</t>
  </si>
  <si>
    <t>NiCd</t>
    <phoneticPr fontId="1"/>
  </si>
  <si>
    <t>NiMh</t>
  </si>
  <si>
    <t>NiMh</t>
    <phoneticPr fontId="1"/>
  </si>
  <si>
    <t>LiIo</t>
    <phoneticPr fontId="1"/>
  </si>
  <si>
    <t>LiPo</t>
  </si>
  <si>
    <t>LiPo</t>
    <phoneticPr fontId="1"/>
  </si>
  <si>
    <t>LiFe</t>
    <phoneticPr fontId="1"/>
  </si>
  <si>
    <t>No.</t>
    <phoneticPr fontId="1"/>
  </si>
  <si>
    <t>TCS
Capacity
[%]</t>
    <phoneticPr fontId="1"/>
  </si>
  <si>
    <t>Battery
Capacty
[mAh]</t>
    <phoneticPr fontId="1"/>
  </si>
  <si>
    <t>Storage
TCS
[%]</t>
    <phoneticPr fontId="1"/>
  </si>
  <si>
    <t>Battery
Volts
[V]</t>
    <phoneticPr fontId="1"/>
  </si>
  <si>
    <t>Battery
Type</t>
    <phoneticPr fontId="1"/>
  </si>
  <si>
    <t>Battery
Cells</t>
    <phoneticPr fontId="1"/>
  </si>
  <si>
    <t>Discharge
Amps
[mA]</t>
    <phoneticPr fontId="1"/>
  </si>
  <si>
    <t>Battery
Volts
[V/Cell]</t>
    <phoneticPr fontId="1"/>
  </si>
  <si>
    <t>Dischage
Amps
[xC]</t>
    <phoneticPr fontId="1"/>
  </si>
  <si>
    <t>は自動計算</t>
    <rPh sb="1" eb="3">
      <t>ジドウ</t>
    </rPh>
    <rPh sb="3" eb="5">
      <t>ケイサン</t>
    </rPh>
    <phoneticPr fontId="1"/>
  </si>
  <si>
    <t>Battery Type は、Pb, NiCd, NiMh, LiIo, LiPo, LiFe の中から選ぶ</t>
    <rPh sb="49" eb="50">
      <t>ナカ</t>
    </rPh>
    <rPh sb="52" eb="53">
      <t>エラ</t>
    </rPh>
    <phoneticPr fontId="1"/>
  </si>
  <si>
    <t>Charge
Current
[A]</t>
    <phoneticPr fontId="1"/>
  </si>
  <si>
    <t>Discharge
Volts
[V/Cell]</t>
    <phoneticPr fontId="1"/>
  </si>
  <si>
    <t>EOS 0615i-DUO3 (180W+180W)</t>
    <phoneticPr fontId="1"/>
  </si>
  <si>
    <t>EOS 0720i-SDUO3 (500W+500W)</t>
    <phoneticPr fontId="1"/>
  </si>
  <si>
    <t>TCS END
Action</t>
    <phoneticPr fontId="1"/>
  </si>
  <si>
    <t>STOP</t>
  </si>
  <si>
    <t>STOP</t>
    <phoneticPr fontId="1"/>
  </si>
  <si>
    <t>Max
Watts
Output [W]</t>
    <phoneticPr fontId="1"/>
  </si>
  <si>
    <t>Max
Current
Output [A]</t>
    <phoneticPr fontId="1"/>
  </si>
  <si>
    <t>Dischage
Current
Limit [A]</t>
    <phoneticPr fontId="1"/>
  </si>
  <si>
    <t>W max</t>
    <phoneticPr fontId="1"/>
  </si>
  <si>
    <t>A max</t>
    <phoneticPr fontId="1"/>
  </si>
  <si>
    <t>Charge
Amps
[xC]</t>
    <phoneticPr fontId="1"/>
  </si>
  <si>
    <t>Dischage
Watts
Limit [W]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</si>
</sst>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.0_ "/>
    <numFmt numFmtId="178" formatCode="0_);[Red]\(0\)"/>
    <numFmt numFmtId="179" formatCode="0.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2" fillId="3" borderId="1" xfId="0" applyNumberFormat="1" applyFont="1" applyFill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0" fontId="3" fillId="2" borderId="1" xfId="0" applyFont="1" applyFill="1" applyBorder="1">
      <alignment vertical="center"/>
    </xf>
    <xf numFmtId="0" fontId="2" fillId="2" borderId="1" xfId="0" applyFont="1" applyFill="1" applyBorder="1">
      <alignment vertical="center"/>
    </xf>
    <xf numFmtId="17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178" fontId="5" fillId="0" borderId="0" xfId="0" applyNumberFormat="1" applyFont="1" applyAlignment="1">
      <alignment horizontal="right" vertical="center"/>
    </xf>
    <xf numFmtId="178" fontId="5" fillId="0" borderId="0" xfId="0" applyNumberFormat="1" applyFont="1" applyAlignment="1">
      <alignment horizontal="left" vertical="center"/>
    </xf>
    <xf numFmtId="178" fontId="3" fillId="0" borderId="0" xfId="0" applyNumberFormat="1" applyFont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178" fontId="5" fillId="0" borderId="0" xfId="0" applyNumberFormat="1" applyFont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0" xfId="0" applyNumberFormat="1" applyFont="1" applyBorder="1">
      <alignment vertical="center"/>
    </xf>
    <xf numFmtId="178" fontId="5" fillId="0" borderId="0" xfId="0" applyNumberFormat="1" applyFont="1" applyBorder="1" applyAlignment="1">
      <alignment horizontal="left" vertical="center"/>
    </xf>
    <xf numFmtId="176" fontId="2" fillId="0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6"/>
  <sheetViews>
    <sheetView topLeftCell="A13" workbookViewId="0">
      <selection activeCell="D31" sqref="D31:F36"/>
    </sheetView>
  </sheetViews>
  <sheetFormatPr defaultRowHeight="13.5" x14ac:dyDescent="0.15"/>
  <cols>
    <col min="1" max="1" width="2.625" style="13" customWidth="1"/>
    <col min="2" max="2" width="5.625" style="13" customWidth="1"/>
    <col min="3" max="3" width="10.625" style="14" customWidth="1"/>
    <col min="4" max="4" width="10.625" style="15" customWidth="1"/>
    <col min="5" max="5" width="10.625" style="16" customWidth="1"/>
    <col min="6" max="6" width="10.625" style="17" customWidth="1"/>
    <col min="7" max="7" width="10.625" style="16" customWidth="1"/>
    <col min="8" max="8" width="10.625" style="15" customWidth="1"/>
    <col min="9" max="9" width="10.625" style="17" customWidth="1"/>
    <col min="10" max="11" width="10.625" style="16" customWidth="1"/>
    <col min="12" max="12" width="10.625" style="15" customWidth="1"/>
    <col min="13" max="16384" width="9" style="13"/>
  </cols>
  <sheetData>
    <row r="1" spans="2:18" ht="30" customHeight="1" x14ac:dyDescent="0.15">
      <c r="C1" s="25" t="s">
        <v>24</v>
      </c>
    </row>
    <row r="2" spans="2:18" s="9" customFormat="1" ht="48" customHeight="1" x14ac:dyDescent="0.15">
      <c r="B2" s="6" t="s">
        <v>10</v>
      </c>
      <c r="C2" s="6" t="s">
        <v>15</v>
      </c>
      <c r="D2" s="7" t="s">
        <v>16</v>
      </c>
      <c r="E2" s="8" t="s">
        <v>14</v>
      </c>
      <c r="F2" s="7" t="s">
        <v>12</v>
      </c>
      <c r="G2" s="8" t="s">
        <v>22</v>
      </c>
      <c r="H2" s="7" t="s">
        <v>11</v>
      </c>
      <c r="I2" s="7" t="s">
        <v>26</v>
      </c>
      <c r="J2" s="8" t="s">
        <v>17</v>
      </c>
      <c r="K2" s="8" t="s">
        <v>23</v>
      </c>
      <c r="L2" s="7" t="s">
        <v>13</v>
      </c>
    </row>
    <row r="3" spans="2:18" s="3" customFormat="1" ht="18.75" customHeight="1" x14ac:dyDescent="0.15">
      <c r="B3" s="1">
        <v>1</v>
      </c>
      <c r="C3" s="2" t="s">
        <v>7</v>
      </c>
      <c r="D3" s="11">
        <v>1</v>
      </c>
      <c r="E3" s="10">
        <f t="shared" ref="E3:E22" si="0">VLOOKUP($C3,$B$31:$F$36,2,FALSE)*$D3</f>
        <v>3.7</v>
      </c>
      <c r="F3" s="37">
        <v>1000</v>
      </c>
      <c r="G3" s="10">
        <f t="shared" ref="G3:G5" si="1">IF($E3*$P3&gt;$H$31,$H$31/$E3,$P3)</f>
        <v>2</v>
      </c>
      <c r="H3" s="11">
        <v>95</v>
      </c>
      <c r="I3" s="26" t="s">
        <v>28</v>
      </c>
      <c r="J3" s="10">
        <f>IF($E3*$R3&gt;$J$31,$J$31/$E3,$R3)</f>
        <v>1</v>
      </c>
      <c r="K3" s="10">
        <f t="shared" ref="K3:K22" si="2">VLOOKUP($C3,$B$31:$F$36,5,FALSE)</f>
        <v>3.8</v>
      </c>
      <c r="L3" s="11">
        <v>65</v>
      </c>
      <c r="O3" s="3">
        <f t="shared" ref="O3:O5" si="3">VLOOKUP($C3,$B$31:$F$36,3,FALSE)*$F3/1000</f>
        <v>2</v>
      </c>
      <c r="P3" s="3">
        <f t="shared" ref="P3:P5" si="4">IF($O3&gt;$I$31,$I$31,$O3)</f>
        <v>2</v>
      </c>
      <c r="Q3" s="3">
        <f>VLOOKUP($C3,$B$31:$F$36,4,FALSE)*$F3/1000</f>
        <v>1</v>
      </c>
      <c r="R3" s="3">
        <f>IF($Q3&gt;$K$31,$K$31,$Q3)</f>
        <v>1</v>
      </c>
    </row>
    <row r="4" spans="2:18" s="3" customFormat="1" ht="18.75" customHeight="1" x14ac:dyDescent="0.15">
      <c r="B4" s="1">
        <v>2</v>
      </c>
      <c r="C4" s="2" t="s">
        <v>7</v>
      </c>
      <c r="D4" s="11">
        <v>2</v>
      </c>
      <c r="E4" s="10">
        <f t="shared" si="0"/>
        <v>7.4</v>
      </c>
      <c r="F4" s="37">
        <v>1900</v>
      </c>
      <c r="G4" s="10">
        <f t="shared" si="1"/>
        <v>3.8</v>
      </c>
      <c r="H4" s="11">
        <v>95</v>
      </c>
      <c r="I4" s="26" t="s">
        <v>27</v>
      </c>
      <c r="J4" s="10">
        <f t="shared" ref="J4:J22" si="5">IF($E4*$R4&gt;$J$31,$J$31/$E4,$R4)</f>
        <v>1.9</v>
      </c>
      <c r="K4" s="10">
        <f t="shared" si="2"/>
        <v>3.8</v>
      </c>
      <c r="L4" s="11">
        <v>65</v>
      </c>
      <c r="O4" s="3">
        <f t="shared" si="3"/>
        <v>3.8</v>
      </c>
      <c r="P4" s="3">
        <f t="shared" si="4"/>
        <v>3.8</v>
      </c>
      <c r="Q4" s="3">
        <f t="shared" ref="Q4:Q22" si="6">VLOOKUP($C4,$B$31:$F$36,4,FALSE)*$F4/1000</f>
        <v>1.9</v>
      </c>
      <c r="R4" s="3">
        <f t="shared" ref="R4:R22" si="7">IF($Q4&gt;$K$31,$K$31,$Q4)</f>
        <v>1.9</v>
      </c>
    </row>
    <row r="5" spans="2:18" s="3" customFormat="1" ht="18.75" customHeight="1" x14ac:dyDescent="0.15">
      <c r="B5" s="1">
        <v>3</v>
      </c>
      <c r="C5" s="2" t="s">
        <v>7</v>
      </c>
      <c r="D5" s="11">
        <v>2</v>
      </c>
      <c r="E5" s="10">
        <f t="shared" si="0"/>
        <v>7.4</v>
      </c>
      <c r="F5" s="37">
        <v>4000</v>
      </c>
      <c r="G5" s="10">
        <f t="shared" si="1"/>
        <v>8</v>
      </c>
      <c r="H5" s="11">
        <v>95</v>
      </c>
      <c r="I5" s="26" t="s">
        <v>27</v>
      </c>
      <c r="J5" s="10">
        <f t="shared" si="5"/>
        <v>4</v>
      </c>
      <c r="K5" s="10">
        <f t="shared" si="2"/>
        <v>3.8</v>
      </c>
      <c r="L5" s="11">
        <v>65</v>
      </c>
      <c r="O5" s="3">
        <f t="shared" si="3"/>
        <v>8</v>
      </c>
      <c r="P5" s="3">
        <f t="shared" si="4"/>
        <v>8</v>
      </c>
      <c r="Q5" s="3">
        <f t="shared" si="6"/>
        <v>4</v>
      </c>
      <c r="R5" s="3">
        <f t="shared" si="7"/>
        <v>4</v>
      </c>
    </row>
    <row r="6" spans="2:18" s="3" customFormat="1" ht="18.75" customHeight="1" x14ac:dyDescent="0.15">
      <c r="B6" s="1">
        <v>4</v>
      </c>
      <c r="C6" s="2" t="s">
        <v>7</v>
      </c>
      <c r="D6" s="11">
        <v>2</v>
      </c>
      <c r="E6" s="10">
        <f t="shared" si="0"/>
        <v>7.4</v>
      </c>
      <c r="F6" s="37">
        <v>5000</v>
      </c>
      <c r="G6" s="10">
        <f>IF($E6*$P6&gt;$H$31,$H$31/$E6,$P6)</f>
        <v>10</v>
      </c>
      <c r="H6" s="11">
        <v>95</v>
      </c>
      <c r="I6" s="26" t="s">
        <v>27</v>
      </c>
      <c r="J6" s="10">
        <f t="shared" si="5"/>
        <v>5</v>
      </c>
      <c r="K6" s="10">
        <f t="shared" si="2"/>
        <v>3.8</v>
      </c>
      <c r="L6" s="11">
        <v>65</v>
      </c>
      <c r="O6" s="3">
        <f>VLOOKUP($C6,$B$31:$F$36,3,FALSE)*$F6/1000</f>
        <v>10</v>
      </c>
      <c r="P6" s="3">
        <f>IF($O6&gt;$I$31,$I$31,$O6)</f>
        <v>10</v>
      </c>
      <c r="Q6" s="3">
        <f t="shared" si="6"/>
        <v>5</v>
      </c>
      <c r="R6" s="3">
        <f t="shared" si="7"/>
        <v>5</v>
      </c>
    </row>
    <row r="7" spans="2:18" s="3" customFormat="1" ht="18.75" customHeight="1" x14ac:dyDescent="0.15">
      <c r="B7" s="1">
        <v>5</v>
      </c>
      <c r="C7" s="2" t="s">
        <v>7</v>
      </c>
      <c r="D7" s="11">
        <v>3</v>
      </c>
      <c r="E7" s="10">
        <f t="shared" si="0"/>
        <v>11.100000000000001</v>
      </c>
      <c r="F7" s="37">
        <v>800</v>
      </c>
      <c r="G7" s="10">
        <f t="shared" ref="G7:G22" si="8">IF($E7*$P7&gt;$H$31,$H$31/$E7,$P7)</f>
        <v>1.6</v>
      </c>
      <c r="H7" s="11">
        <v>95</v>
      </c>
      <c r="I7" s="26" t="s">
        <v>27</v>
      </c>
      <c r="J7" s="10">
        <f t="shared" si="5"/>
        <v>0.8</v>
      </c>
      <c r="K7" s="10">
        <f t="shared" si="2"/>
        <v>3.8</v>
      </c>
      <c r="L7" s="11">
        <v>65</v>
      </c>
      <c r="O7" s="3">
        <f t="shared" ref="O7:O22" si="9">VLOOKUP($C7,$B$31:$F$36,3,FALSE)*$F7/1000</f>
        <v>1.6</v>
      </c>
      <c r="P7" s="3">
        <f t="shared" ref="P7:P22" si="10">IF($O7&gt;$I$31,$I$31,$O7)</f>
        <v>1.6</v>
      </c>
      <c r="Q7" s="3">
        <f t="shared" si="6"/>
        <v>0.8</v>
      </c>
      <c r="R7" s="3">
        <f t="shared" si="7"/>
        <v>0.8</v>
      </c>
    </row>
    <row r="8" spans="2:18" s="3" customFormat="1" ht="18.75" customHeight="1" x14ac:dyDescent="0.15">
      <c r="B8" s="1">
        <v>6</v>
      </c>
      <c r="C8" s="2" t="s">
        <v>7</v>
      </c>
      <c r="D8" s="11">
        <v>3</v>
      </c>
      <c r="E8" s="10">
        <f t="shared" si="0"/>
        <v>11.100000000000001</v>
      </c>
      <c r="F8" s="37">
        <v>1300</v>
      </c>
      <c r="G8" s="10">
        <f t="shared" si="8"/>
        <v>2.6</v>
      </c>
      <c r="H8" s="11">
        <v>95</v>
      </c>
      <c r="I8" s="26" t="s">
        <v>27</v>
      </c>
      <c r="J8" s="10">
        <f t="shared" si="5"/>
        <v>1.3</v>
      </c>
      <c r="K8" s="10">
        <f t="shared" si="2"/>
        <v>3.8</v>
      </c>
      <c r="L8" s="11">
        <v>65</v>
      </c>
      <c r="O8" s="3">
        <f t="shared" si="9"/>
        <v>2.6</v>
      </c>
      <c r="P8" s="3">
        <f t="shared" si="10"/>
        <v>2.6</v>
      </c>
      <c r="Q8" s="3">
        <f t="shared" si="6"/>
        <v>1.3</v>
      </c>
      <c r="R8" s="3">
        <f t="shared" si="7"/>
        <v>1.3</v>
      </c>
    </row>
    <row r="9" spans="2:18" s="3" customFormat="1" ht="18.75" customHeight="1" x14ac:dyDescent="0.15">
      <c r="B9" s="1">
        <v>7</v>
      </c>
      <c r="C9" s="2" t="s">
        <v>7</v>
      </c>
      <c r="D9" s="11">
        <v>3</v>
      </c>
      <c r="E9" s="10">
        <f t="shared" si="0"/>
        <v>11.100000000000001</v>
      </c>
      <c r="F9" s="37">
        <v>1600</v>
      </c>
      <c r="G9" s="10">
        <f t="shared" si="8"/>
        <v>3.2</v>
      </c>
      <c r="H9" s="11">
        <v>95</v>
      </c>
      <c r="I9" s="26" t="s">
        <v>27</v>
      </c>
      <c r="J9" s="10">
        <f t="shared" si="5"/>
        <v>1.6</v>
      </c>
      <c r="K9" s="10">
        <f t="shared" si="2"/>
        <v>3.8</v>
      </c>
      <c r="L9" s="11">
        <v>65</v>
      </c>
      <c r="M9" s="24"/>
      <c r="O9" s="3">
        <f t="shared" si="9"/>
        <v>3.2</v>
      </c>
      <c r="P9" s="3">
        <f t="shared" si="10"/>
        <v>3.2</v>
      </c>
      <c r="Q9" s="3">
        <f t="shared" si="6"/>
        <v>1.6</v>
      </c>
      <c r="R9" s="3">
        <f t="shared" si="7"/>
        <v>1.6</v>
      </c>
    </row>
    <row r="10" spans="2:18" s="3" customFormat="1" ht="18.75" customHeight="1" x14ac:dyDescent="0.15">
      <c r="B10" s="1">
        <v>8</v>
      </c>
      <c r="C10" s="2" t="s">
        <v>7</v>
      </c>
      <c r="D10" s="11">
        <v>3</v>
      </c>
      <c r="E10" s="10">
        <f t="shared" si="0"/>
        <v>11.100000000000001</v>
      </c>
      <c r="F10" s="37">
        <v>2200</v>
      </c>
      <c r="G10" s="10">
        <f t="shared" si="8"/>
        <v>4.4000000000000004</v>
      </c>
      <c r="H10" s="11">
        <v>95</v>
      </c>
      <c r="I10" s="26" t="s">
        <v>27</v>
      </c>
      <c r="J10" s="10">
        <f t="shared" si="5"/>
        <v>2.2000000000000002</v>
      </c>
      <c r="K10" s="10">
        <f t="shared" si="2"/>
        <v>3.8</v>
      </c>
      <c r="L10" s="11">
        <v>65</v>
      </c>
      <c r="O10" s="3">
        <f t="shared" si="9"/>
        <v>4.4000000000000004</v>
      </c>
      <c r="P10" s="3">
        <f t="shared" si="10"/>
        <v>4.4000000000000004</v>
      </c>
      <c r="Q10" s="3">
        <f t="shared" si="6"/>
        <v>2.2000000000000002</v>
      </c>
      <c r="R10" s="3">
        <f t="shared" si="7"/>
        <v>2.2000000000000002</v>
      </c>
    </row>
    <row r="11" spans="2:18" s="3" customFormat="1" ht="18.75" customHeight="1" x14ac:dyDescent="0.15">
      <c r="B11" s="1">
        <v>9</v>
      </c>
      <c r="C11" s="2" t="s">
        <v>7</v>
      </c>
      <c r="D11" s="11">
        <v>3</v>
      </c>
      <c r="E11" s="10">
        <f t="shared" si="0"/>
        <v>11.100000000000001</v>
      </c>
      <c r="F11" s="37">
        <v>3700</v>
      </c>
      <c r="G11" s="10">
        <f t="shared" si="8"/>
        <v>7.4</v>
      </c>
      <c r="H11" s="11">
        <v>95</v>
      </c>
      <c r="I11" s="26" t="s">
        <v>27</v>
      </c>
      <c r="J11" s="10">
        <f t="shared" si="5"/>
        <v>3.7</v>
      </c>
      <c r="K11" s="10">
        <f t="shared" si="2"/>
        <v>3.8</v>
      </c>
      <c r="L11" s="11">
        <v>65</v>
      </c>
      <c r="O11" s="3">
        <f t="shared" si="9"/>
        <v>7.4</v>
      </c>
      <c r="P11" s="3">
        <f t="shared" si="10"/>
        <v>7.4</v>
      </c>
      <c r="Q11" s="3">
        <f t="shared" si="6"/>
        <v>3.7</v>
      </c>
      <c r="R11" s="3">
        <f t="shared" si="7"/>
        <v>3.7</v>
      </c>
    </row>
    <row r="12" spans="2:18" s="3" customFormat="1" ht="18.75" customHeight="1" x14ac:dyDescent="0.15">
      <c r="B12" s="1">
        <v>10</v>
      </c>
      <c r="C12" s="2" t="s">
        <v>7</v>
      </c>
      <c r="D12" s="11">
        <v>3</v>
      </c>
      <c r="E12" s="10">
        <f t="shared" si="0"/>
        <v>11.100000000000001</v>
      </c>
      <c r="F12" s="37">
        <v>5100</v>
      </c>
      <c r="G12" s="10">
        <f t="shared" si="8"/>
        <v>10.199999999999999</v>
      </c>
      <c r="H12" s="11">
        <v>95</v>
      </c>
      <c r="I12" s="26" t="s">
        <v>27</v>
      </c>
      <c r="J12" s="10">
        <f t="shared" si="5"/>
        <v>4.5045045045045038</v>
      </c>
      <c r="K12" s="10">
        <f t="shared" si="2"/>
        <v>3.8</v>
      </c>
      <c r="L12" s="11">
        <v>65</v>
      </c>
      <c r="O12" s="3">
        <f t="shared" si="9"/>
        <v>10.199999999999999</v>
      </c>
      <c r="P12" s="3">
        <f t="shared" si="10"/>
        <v>10.199999999999999</v>
      </c>
      <c r="Q12" s="3">
        <f t="shared" si="6"/>
        <v>5.0999999999999996</v>
      </c>
      <c r="R12" s="3">
        <f t="shared" si="7"/>
        <v>5.0999999999999996</v>
      </c>
    </row>
    <row r="13" spans="2:18" s="3" customFormat="1" ht="18.75" customHeight="1" x14ac:dyDescent="0.15">
      <c r="B13" s="1">
        <v>11</v>
      </c>
      <c r="C13" s="2" t="s">
        <v>7</v>
      </c>
      <c r="D13" s="11">
        <v>4</v>
      </c>
      <c r="E13" s="10">
        <f t="shared" si="0"/>
        <v>14.8</v>
      </c>
      <c r="F13" s="37">
        <v>2200</v>
      </c>
      <c r="G13" s="10">
        <f t="shared" si="8"/>
        <v>4.4000000000000004</v>
      </c>
      <c r="H13" s="11">
        <v>95</v>
      </c>
      <c r="I13" s="26" t="s">
        <v>27</v>
      </c>
      <c r="J13" s="10">
        <f t="shared" si="5"/>
        <v>2.2000000000000002</v>
      </c>
      <c r="K13" s="10">
        <f t="shared" si="2"/>
        <v>3.8</v>
      </c>
      <c r="L13" s="11">
        <v>65</v>
      </c>
      <c r="O13" s="3">
        <f t="shared" si="9"/>
        <v>4.4000000000000004</v>
      </c>
      <c r="P13" s="3">
        <f t="shared" si="10"/>
        <v>4.4000000000000004</v>
      </c>
      <c r="Q13" s="3">
        <f t="shared" si="6"/>
        <v>2.2000000000000002</v>
      </c>
      <c r="R13" s="3">
        <f t="shared" si="7"/>
        <v>2.2000000000000002</v>
      </c>
    </row>
    <row r="14" spans="2:18" s="3" customFormat="1" ht="18.75" customHeight="1" x14ac:dyDescent="0.15">
      <c r="B14" s="1">
        <v>12</v>
      </c>
      <c r="C14" s="2" t="s">
        <v>7</v>
      </c>
      <c r="D14" s="11">
        <v>4</v>
      </c>
      <c r="E14" s="10">
        <f t="shared" si="0"/>
        <v>14.8</v>
      </c>
      <c r="F14" s="37">
        <v>2500</v>
      </c>
      <c r="G14" s="10">
        <f t="shared" si="8"/>
        <v>5</v>
      </c>
      <c r="H14" s="11">
        <v>95</v>
      </c>
      <c r="I14" s="26" t="s">
        <v>27</v>
      </c>
      <c r="J14" s="10">
        <f t="shared" si="5"/>
        <v>2.5</v>
      </c>
      <c r="K14" s="10">
        <f t="shared" si="2"/>
        <v>3.8</v>
      </c>
      <c r="L14" s="11">
        <v>65</v>
      </c>
      <c r="O14" s="3">
        <f t="shared" si="9"/>
        <v>5</v>
      </c>
      <c r="P14" s="3">
        <f t="shared" si="10"/>
        <v>5</v>
      </c>
      <c r="Q14" s="3">
        <f t="shared" si="6"/>
        <v>2.5</v>
      </c>
      <c r="R14" s="3">
        <f t="shared" si="7"/>
        <v>2.5</v>
      </c>
    </row>
    <row r="15" spans="2:18" s="3" customFormat="1" ht="18.75" customHeight="1" x14ac:dyDescent="0.15">
      <c r="B15" s="1">
        <v>13</v>
      </c>
      <c r="C15" s="2" t="s">
        <v>7</v>
      </c>
      <c r="D15" s="11">
        <v>5</v>
      </c>
      <c r="E15" s="10">
        <f t="shared" si="0"/>
        <v>18.5</v>
      </c>
      <c r="F15" s="37">
        <v>3700</v>
      </c>
      <c r="G15" s="10">
        <f t="shared" si="8"/>
        <v>7.4</v>
      </c>
      <c r="H15" s="11">
        <v>95</v>
      </c>
      <c r="I15" s="26" t="s">
        <v>27</v>
      </c>
      <c r="J15" s="10">
        <f t="shared" si="5"/>
        <v>2.7027027027027026</v>
      </c>
      <c r="K15" s="10">
        <f t="shared" si="2"/>
        <v>3.8</v>
      </c>
      <c r="L15" s="11">
        <v>65</v>
      </c>
      <c r="O15" s="3">
        <f t="shared" si="9"/>
        <v>7.4</v>
      </c>
      <c r="P15" s="3">
        <f t="shared" si="10"/>
        <v>7.4</v>
      </c>
      <c r="Q15" s="3">
        <f t="shared" si="6"/>
        <v>3.7</v>
      </c>
      <c r="R15" s="3">
        <f t="shared" si="7"/>
        <v>3.7</v>
      </c>
    </row>
    <row r="16" spans="2:18" s="3" customFormat="1" ht="18.75" customHeight="1" x14ac:dyDescent="0.15">
      <c r="B16" s="1">
        <v>14</v>
      </c>
      <c r="C16" s="2" t="s">
        <v>7</v>
      </c>
      <c r="D16" s="11">
        <v>6</v>
      </c>
      <c r="E16" s="10">
        <f t="shared" si="0"/>
        <v>22.200000000000003</v>
      </c>
      <c r="F16" s="37">
        <v>3300</v>
      </c>
      <c r="G16" s="10">
        <f t="shared" si="8"/>
        <v>6.6</v>
      </c>
      <c r="H16" s="11">
        <v>95</v>
      </c>
      <c r="I16" s="26" t="s">
        <v>27</v>
      </c>
      <c r="J16" s="10">
        <f t="shared" si="5"/>
        <v>2.2522522522522519</v>
      </c>
      <c r="K16" s="10">
        <f t="shared" si="2"/>
        <v>3.8</v>
      </c>
      <c r="L16" s="11">
        <v>65</v>
      </c>
      <c r="O16" s="3">
        <f t="shared" si="9"/>
        <v>6.6</v>
      </c>
      <c r="P16" s="3">
        <f t="shared" si="10"/>
        <v>6.6</v>
      </c>
      <c r="Q16" s="3">
        <f t="shared" si="6"/>
        <v>3.3</v>
      </c>
      <c r="R16" s="3">
        <f t="shared" si="7"/>
        <v>3.3</v>
      </c>
    </row>
    <row r="17" spans="2:18" s="3" customFormat="1" ht="18.75" customHeight="1" x14ac:dyDescent="0.15">
      <c r="B17" s="1">
        <v>15</v>
      </c>
      <c r="C17" s="2" t="s">
        <v>7</v>
      </c>
      <c r="D17" s="11">
        <v>6</v>
      </c>
      <c r="E17" s="10">
        <f t="shared" si="0"/>
        <v>22.200000000000003</v>
      </c>
      <c r="F17" s="37">
        <v>4600</v>
      </c>
      <c r="G17" s="10">
        <f t="shared" si="8"/>
        <v>8.108108108108107</v>
      </c>
      <c r="H17" s="11">
        <v>95</v>
      </c>
      <c r="I17" s="26" t="s">
        <v>27</v>
      </c>
      <c r="J17" s="10">
        <f t="shared" si="5"/>
        <v>2.2522522522522519</v>
      </c>
      <c r="K17" s="10">
        <f t="shared" si="2"/>
        <v>3.8</v>
      </c>
      <c r="L17" s="11">
        <v>65</v>
      </c>
      <c r="O17" s="3">
        <f t="shared" si="9"/>
        <v>9.1999999999999993</v>
      </c>
      <c r="P17" s="3">
        <f t="shared" si="10"/>
        <v>9.1999999999999993</v>
      </c>
      <c r="Q17" s="3">
        <f t="shared" si="6"/>
        <v>4.5999999999999996</v>
      </c>
      <c r="R17" s="3">
        <f t="shared" si="7"/>
        <v>4.5999999999999996</v>
      </c>
    </row>
    <row r="18" spans="2:18" s="3" customFormat="1" ht="18.75" customHeight="1" x14ac:dyDescent="0.15">
      <c r="B18" s="1">
        <v>16</v>
      </c>
      <c r="C18" s="2" t="s">
        <v>7</v>
      </c>
      <c r="D18" s="11">
        <v>6</v>
      </c>
      <c r="E18" s="10">
        <f t="shared" si="0"/>
        <v>22.200000000000003</v>
      </c>
      <c r="F18" s="37">
        <v>5200</v>
      </c>
      <c r="G18" s="10">
        <f t="shared" si="8"/>
        <v>8.108108108108107</v>
      </c>
      <c r="H18" s="11">
        <v>95</v>
      </c>
      <c r="I18" s="26" t="s">
        <v>27</v>
      </c>
      <c r="J18" s="10">
        <f t="shared" si="5"/>
        <v>2.2522522522522519</v>
      </c>
      <c r="K18" s="10">
        <f t="shared" si="2"/>
        <v>3.8</v>
      </c>
      <c r="L18" s="11">
        <v>65</v>
      </c>
      <c r="O18" s="3">
        <f t="shared" si="9"/>
        <v>10.4</v>
      </c>
      <c r="P18" s="3">
        <f t="shared" si="10"/>
        <v>10.4</v>
      </c>
      <c r="Q18" s="3">
        <f t="shared" si="6"/>
        <v>5.2</v>
      </c>
      <c r="R18" s="3">
        <f t="shared" si="7"/>
        <v>5.2</v>
      </c>
    </row>
    <row r="19" spans="2:18" s="3" customFormat="1" ht="18.75" customHeight="1" x14ac:dyDescent="0.15">
      <c r="B19" s="1">
        <v>17</v>
      </c>
      <c r="C19" s="2" t="s">
        <v>0</v>
      </c>
      <c r="D19" s="11">
        <v>6</v>
      </c>
      <c r="E19" s="10">
        <f t="shared" si="0"/>
        <v>12</v>
      </c>
      <c r="F19" s="37">
        <v>38000</v>
      </c>
      <c r="G19" s="10">
        <f t="shared" si="8"/>
        <v>7.6</v>
      </c>
      <c r="H19" s="11"/>
      <c r="I19" s="26"/>
      <c r="J19" s="10">
        <f t="shared" si="5"/>
        <v>4.166666666666667</v>
      </c>
      <c r="K19" s="10">
        <f t="shared" si="2"/>
        <v>2</v>
      </c>
      <c r="L19" s="11"/>
      <c r="O19" s="3">
        <f t="shared" si="9"/>
        <v>7.6</v>
      </c>
      <c r="P19" s="3">
        <f t="shared" si="10"/>
        <v>7.6</v>
      </c>
      <c r="Q19" s="3">
        <f t="shared" si="6"/>
        <v>7.6</v>
      </c>
      <c r="R19" s="3">
        <f t="shared" si="7"/>
        <v>7.6</v>
      </c>
    </row>
    <row r="20" spans="2:18" s="3" customFormat="1" ht="18.75" customHeight="1" x14ac:dyDescent="0.15">
      <c r="B20" s="1">
        <v>18</v>
      </c>
      <c r="C20" s="2" t="s">
        <v>2</v>
      </c>
      <c r="D20" s="11">
        <v>8</v>
      </c>
      <c r="E20" s="10">
        <f t="shared" si="0"/>
        <v>9.6</v>
      </c>
      <c r="F20" s="37">
        <v>1000</v>
      </c>
      <c r="G20" s="10">
        <f t="shared" si="8"/>
        <v>1</v>
      </c>
      <c r="H20" s="11"/>
      <c r="I20" s="26"/>
      <c r="J20" s="10">
        <f t="shared" si="5"/>
        <v>1</v>
      </c>
      <c r="K20" s="10">
        <f t="shared" si="2"/>
        <v>0.5</v>
      </c>
      <c r="L20" s="11"/>
      <c r="O20" s="3">
        <f t="shared" si="9"/>
        <v>1</v>
      </c>
      <c r="P20" s="3">
        <f t="shared" si="10"/>
        <v>1</v>
      </c>
      <c r="Q20" s="3">
        <f t="shared" si="6"/>
        <v>1</v>
      </c>
      <c r="R20" s="3">
        <f t="shared" si="7"/>
        <v>1</v>
      </c>
    </row>
    <row r="21" spans="2:18" s="3" customFormat="1" ht="18.75" customHeight="1" x14ac:dyDescent="0.15">
      <c r="B21" s="1">
        <v>19</v>
      </c>
      <c r="C21" s="2" t="s">
        <v>4</v>
      </c>
      <c r="D21" s="11">
        <v>6</v>
      </c>
      <c r="E21" s="10">
        <f t="shared" si="0"/>
        <v>7.1999999999999993</v>
      </c>
      <c r="F21" s="37">
        <v>1300</v>
      </c>
      <c r="G21" s="10">
        <f t="shared" si="8"/>
        <v>1.3</v>
      </c>
      <c r="H21" s="11"/>
      <c r="I21" s="26"/>
      <c r="J21" s="10">
        <f t="shared" si="5"/>
        <v>1.3</v>
      </c>
      <c r="K21" s="10">
        <f t="shared" si="2"/>
        <v>0.5</v>
      </c>
      <c r="L21" s="11"/>
      <c r="O21" s="3">
        <f t="shared" si="9"/>
        <v>1.3</v>
      </c>
      <c r="P21" s="3">
        <f t="shared" si="10"/>
        <v>1.3</v>
      </c>
      <c r="Q21" s="3">
        <f t="shared" si="6"/>
        <v>1.3</v>
      </c>
      <c r="R21" s="3">
        <f t="shared" si="7"/>
        <v>1.3</v>
      </c>
    </row>
    <row r="22" spans="2:18" s="3" customFormat="1" ht="18.75" customHeight="1" x14ac:dyDescent="0.15">
      <c r="B22" s="1">
        <v>20</v>
      </c>
      <c r="C22" s="2" t="s">
        <v>8</v>
      </c>
      <c r="D22" s="11">
        <v>3</v>
      </c>
      <c r="E22" s="10">
        <f t="shared" si="0"/>
        <v>11.100000000000001</v>
      </c>
      <c r="F22" s="37">
        <v>2500</v>
      </c>
      <c r="G22" s="10">
        <f t="shared" si="8"/>
        <v>5</v>
      </c>
      <c r="H22" s="11">
        <v>95</v>
      </c>
      <c r="I22" s="26" t="s">
        <v>27</v>
      </c>
      <c r="J22" s="10">
        <f t="shared" si="5"/>
        <v>2.5</v>
      </c>
      <c r="K22" s="10">
        <f t="shared" si="2"/>
        <v>3.8</v>
      </c>
      <c r="L22" s="11">
        <v>65</v>
      </c>
      <c r="O22" s="3">
        <f t="shared" si="9"/>
        <v>5</v>
      </c>
      <c r="P22" s="3">
        <f t="shared" si="10"/>
        <v>5</v>
      </c>
      <c r="Q22" s="3">
        <f t="shared" si="6"/>
        <v>2.5</v>
      </c>
      <c r="R22" s="3">
        <f t="shared" si="7"/>
        <v>2.5</v>
      </c>
    </row>
    <row r="23" spans="2:18" s="14" customFormat="1" x14ac:dyDescent="0.15">
      <c r="D23" s="15"/>
      <c r="E23" s="18"/>
      <c r="F23" s="15"/>
      <c r="G23" s="33">
        <f>$H$31</f>
        <v>180</v>
      </c>
      <c r="H23" s="33" t="s">
        <v>32</v>
      </c>
      <c r="I23" s="31"/>
      <c r="J23" s="29">
        <f>$J$31</f>
        <v>50</v>
      </c>
      <c r="K23" s="30" t="s">
        <v>32</v>
      </c>
      <c r="L23" s="15"/>
    </row>
    <row r="24" spans="2:18" x14ac:dyDescent="0.15">
      <c r="C24" s="19"/>
      <c r="D24" s="20" t="s">
        <v>20</v>
      </c>
      <c r="F24" s="13"/>
      <c r="G24" s="33">
        <f>$I$31</f>
        <v>15</v>
      </c>
      <c r="H24" s="34" t="s">
        <v>33</v>
      </c>
      <c r="I24" s="32"/>
      <c r="J24" s="35">
        <f>$K$31</f>
        <v>10</v>
      </c>
      <c r="K24" s="36" t="s">
        <v>33</v>
      </c>
    </row>
    <row r="25" spans="2:18" x14ac:dyDescent="0.15">
      <c r="F25" s="17" t="s">
        <v>21</v>
      </c>
    </row>
    <row r="30" spans="2:18" ht="48" customHeight="1" x14ac:dyDescent="0.15">
      <c r="B30" s="21"/>
      <c r="C30" s="8" t="s">
        <v>18</v>
      </c>
      <c r="D30" s="7" t="s">
        <v>34</v>
      </c>
      <c r="E30" s="7" t="s">
        <v>19</v>
      </c>
      <c r="F30" s="8" t="s">
        <v>23</v>
      </c>
      <c r="H30" s="7" t="s">
        <v>29</v>
      </c>
      <c r="I30" s="7" t="s">
        <v>30</v>
      </c>
      <c r="J30" s="7" t="s">
        <v>35</v>
      </c>
      <c r="K30" s="7" t="s">
        <v>31</v>
      </c>
      <c r="L30" s="27"/>
    </row>
    <row r="31" spans="2:18" s="3" customFormat="1" ht="18.75" customHeight="1" x14ac:dyDescent="0.15">
      <c r="B31" s="22" t="s">
        <v>1</v>
      </c>
      <c r="C31" s="23">
        <v>2</v>
      </c>
      <c r="D31" s="23">
        <v>0.2</v>
      </c>
      <c r="E31" s="23">
        <v>0.2</v>
      </c>
      <c r="F31" s="23">
        <v>2</v>
      </c>
      <c r="G31" s="5"/>
      <c r="H31" s="28">
        <v>180</v>
      </c>
      <c r="I31" s="28">
        <v>15</v>
      </c>
      <c r="J31" s="28">
        <v>50</v>
      </c>
      <c r="K31" s="28">
        <v>10</v>
      </c>
      <c r="L31" s="12"/>
    </row>
    <row r="32" spans="2:18" s="3" customFormat="1" ht="18.75" customHeight="1" x14ac:dyDescent="0.15">
      <c r="B32" s="22" t="s">
        <v>3</v>
      </c>
      <c r="C32" s="23">
        <v>1.2</v>
      </c>
      <c r="D32" s="23">
        <v>1</v>
      </c>
      <c r="E32" s="23">
        <v>1</v>
      </c>
      <c r="F32" s="23">
        <v>0.5</v>
      </c>
      <c r="G32" s="5"/>
      <c r="H32" s="12"/>
      <c r="I32" s="4"/>
      <c r="J32" s="5"/>
      <c r="K32" s="5"/>
      <c r="L32" s="12"/>
    </row>
    <row r="33" spans="2:12" s="3" customFormat="1" ht="18.75" customHeight="1" x14ac:dyDescent="0.15">
      <c r="B33" s="22" t="s">
        <v>5</v>
      </c>
      <c r="C33" s="23">
        <v>1.2</v>
      </c>
      <c r="D33" s="23">
        <v>1</v>
      </c>
      <c r="E33" s="23">
        <v>1</v>
      </c>
      <c r="F33" s="23">
        <v>0.5</v>
      </c>
      <c r="G33" s="5"/>
      <c r="H33" s="12"/>
      <c r="I33" s="4"/>
      <c r="J33" s="5"/>
      <c r="K33" s="5"/>
      <c r="L33" s="12"/>
    </row>
    <row r="34" spans="2:12" s="3" customFormat="1" ht="18.75" customHeight="1" x14ac:dyDescent="0.15">
      <c r="B34" s="22" t="s">
        <v>6</v>
      </c>
      <c r="C34" s="23">
        <v>3.6</v>
      </c>
      <c r="D34" s="23">
        <v>1</v>
      </c>
      <c r="E34" s="23">
        <v>1</v>
      </c>
      <c r="F34" s="23">
        <v>3.7</v>
      </c>
      <c r="G34" s="5"/>
      <c r="H34" s="12"/>
      <c r="I34" s="4"/>
      <c r="J34" s="5"/>
      <c r="K34" s="5"/>
      <c r="L34" s="12"/>
    </row>
    <row r="35" spans="2:12" s="3" customFormat="1" ht="18.75" customHeight="1" x14ac:dyDescent="0.15">
      <c r="B35" s="22" t="s">
        <v>8</v>
      </c>
      <c r="C35" s="23">
        <v>3.7</v>
      </c>
      <c r="D35" s="23">
        <v>2</v>
      </c>
      <c r="E35" s="23">
        <v>1</v>
      </c>
      <c r="F35" s="23">
        <v>3.8</v>
      </c>
      <c r="G35" s="5"/>
      <c r="H35" s="12"/>
      <c r="I35" s="4"/>
      <c r="J35" s="5"/>
      <c r="K35" s="5"/>
      <c r="L35" s="12"/>
    </row>
    <row r="36" spans="2:12" s="3" customFormat="1" ht="18.75" customHeight="1" x14ac:dyDescent="0.15">
      <c r="B36" s="22" t="s">
        <v>9</v>
      </c>
      <c r="C36" s="23">
        <v>3.3</v>
      </c>
      <c r="D36" s="23">
        <v>2</v>
      </c>
      <c r="E36" s="23">
        <v>1</v>
      </c>
      <c r="F36" s="23">
        <v>3.5</v>
      </c>
      <c r="G36" s="5"/>
      <c r="H36" s="12"/>
      <c r="I36" s="4"/>
      <c r="J36" s="5"/>
      <c r="K36" s="5"/>
      <c r="L36" s="12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6"/>
  <sheetViews>
    <sheetView tabSelected="1" topLeftCell="A5" workbookViewId="0">
      <selection activeCell="E41" sqref="E41"/>
    </sheetView>
  </sheetViews>
  <sheetFormatPr defaultRowHeight="13.5" x14ac:dyDescent="0.15"/>
  <cols>
    <col min="1" max="1" width="2.625" style="13" customWidth="1"/>
    <col min="2" max="2" width="5.625" style="13" customWidth="1"/>
    <col min="3" max="3" width="10.625" style="14" customWidth="1"/>
    <col min="4" max="4" width="10.625" style="15" customWidth="1"/>
    <col min="5" max="5" width="10.625" style="16" customWidth="1"/>
    <col min="6" max="6" width="10.625" style="17" customWidth="1"/>
    <col min="7" max="7" width="10.625" style="16" customWidth="1"/>
    <col min="8" max="8" width="10.625" style="15" customWidth="1"/>
    <col min="9" max="9" width="10.625" style="17" customWidth="1"/>
    <col min="10" max="11" width="10.625" style="16" customWidth="1"/>
    <col min="12" max="12" width="10.625" style="15" customWidth="1"/>
    <col min="13" max="16384" width="9" style="13"/>
  </cols>
  <sheetData>
    <row r="1" spans="2:18" ht="30" customHeight="1" x14ac:dyDescent="0.15">
      <c r="C1" s="25" t="s">
        <v>25</v>
      </c>
    </row>
    <row r="2" spans="2:18" s="9" customFormat="1" ht="48" customHeight="1" x14ac:dyDescent="0.15">
      <c r="B2" s="6" t="s">
        <v>10</v>
      </c>
      <c r="C2" s="6" t="s">
        <v>15</v>
      </c>
      <c r="D2" s="7" t="s">
        <v>16</v>
      </c>
      <c r="E2" s="8" t="s">
        <v>14</v>
      </c>
      <c r="F2" s="7" t="s">
        <v>12</v>
      </c>
      <c r="G2" s="8" t="s">
        <v>22</v>
      </c>
      <c r="H2" s="7" t="s">
        <v>11</v>
      </c>
      <c r="I2" s="7" t="s">
        <v>26</v>
      </c>
      <c r="J2" s="8" t="s">
        <v>17</v>
      </c>
      <c r="K2" s="8" t="s">
        <v>23</v>
      </c>
      <c r="L2" s="7" t="s">
        <v>13</v>
      </c>
    </row>
    <row r="3" spans="2:18" s="3" customFormat="1" ht="18.75" customHeight="1" x14ac:dyDescent="0.15">
      <c r="B3" s="1">
        <v>1</v>
      </c>
      <c r="C3" s="2" t="s">
        <v>7</v>
      </c>
      <c r="D3" s="11">
        <v>1</v>
      </c>
      <c r="E3" s="10">
        <f t="shared" ref="E3:E22" si="0">VLOOKUP($C3,$B$31:$F$36,2,FALSE)*$D3</f>
        <v>3.7</v>
      </c>
      <c r="F3" s="37">
        <v>1000</v>
      </c>
      <c r="G3" s="10">
        <f t="shared" ref="G3:G5" si="1">IF($E3*$P3&gt;$H$31,$H$31/$E3,$P3)</f>
        <v>2</v>
      </c>
      <c r="H3" s="11">
        <v>95</v>
      </c>
      <c r="I3" s="26" t="s">
        <v>28</v>
      </c>
      <c r="J3" s="10">
        <f>IF($E3*$R3&gt;$J$31,$J$31/$E3,$R3)</f>
        <v>1</v>
      </c>
      <c r="K3" s="10">
        <f t="shared" ref="K3:K22" si="2">VLOOKUP($C3,$B$31:$F$36,5,FALSE)</f>
        <v>3.8</v>
      </c>
      <c r="L3" s="11">
        <v>65</v>
      </c>
      <c r="O3" s="3">
        <f t="shared" ref="O3:O5" si="3">VLOOKUP($C3,$B$31:$F$36,3,FALSE)*$F3/1000</f>
        <v>2</v>
      </c>
      <c r="P3" s="3">
        <f t="shared" ref="P3:P5" si="4">IF($O3&gt;$I$31,$I$31,$O3)</f>
        <v>2</v>
      </c>
      <c r="Q3" s="3">
        <f>VLOOKUP($C3,$B$31:$F$36,4,FALSE)*$F3/1000</f>
        <v>1</v>
      </c>
      <c r="R3" s="3">
        <f>IF($Q3&gt;$K$31,$K$31,$Q3)</f>
        <v>1</v>
      </c>
    </row>
    <row r="4" spans="2:18" s="3" customFormat="1" ht="18.75" customHeight="1" x14ac:dyDescent="0.15">
      <c r="B4" s="1">
        <v>2</v>
      </c>
      <c r="C4" s="2" t="s">
        <v>7</v>
      </c>
      <c r="D4" s="11">
        <v>2</v>
      </c>
      <c r="E4" s="10">
        <f t="shared" si="0"/>
        <v>7.4</v>
      </c>
      <c r="F4" s="37">
        <v>1900</v>
      </c>
      <c r="G4" s="10">
        <f t="shared" si="1"/>
        <v>3.8</v>
      </c>
      <c r="H4" s="11">
        <v>95</v>
      </c>
      <c r="I4" s="26" t="s">
        <v>27</v>
      </c>
      <c r="J4" s="10">
        <f t="shared" ref="J4:J22" si="5">IF($E4*$R4&gt;$J$31,$J$31/$E4,$R4)</f>
        <v>1.9</v>
      </c>
      <c r="K4" s="10">
        <f t="shared" si="2"/>
        <v>3.8</v>
      </c>
      <c r="L4" s="11">
        <v>65</v>
      </c>
      <c r="O4" s="3">
        <f t="shared" si="3"/>
        <v>3.8</v>
      </c>
      <c r="P4" s="3">
        <f t="shared" si="4"/>
        <v>3.8</v>
      </c>
      <c r="Q4" s="3">
        <f t="shared" ref="Q4:Q22" si="6">VLOOKUP($C4,$B$31:$F$36,4,FALSE)*$F4/1000</f>
        <v>1.9</v>
      </c>
      <c r="R4" s="3">
        <f t="shared" ref="R4:R22" si="7">IF($Q4&gt;$K$31,$K$31,$Q4)</f>
        <v>1.9</v>
      </c>
    </row>
    <row r="5" spans="2:18" s="3" customFormat="1" ht="18.75" customHeight="1" x14ac:dyDescent="0.15">
      <c r="B5" s="1">
        <v>3</v>
      </c>
      <c r="C5" s="2" t="s">
        <v>7</v>
      </c>
      <c r="D5" s="11">
        <v>2</v>
      </c>
      <c r="E5" s="10">
        <f t="shared" si="0"/>
        <v>7.4</v>
      </c>
      <c r="F5" s="37">
        <v>4000</v>
      </c>
      <c r="G5" s="10">
        <f t="shared" si="1"/>
        <v>8</v>
      </c>
      <c r="H5" s="11">
        <v>95</v>
      </c>
      <c r="I5" s="26" t="s">
        <v>27</v>
      </c>
      <c r="J5" s="10">
        <f t="shared" si="5"/>
        <v>4</v>
      </c>
      <c r="K5" s="10">
        <f t="shared" si="2"/>
        <v>3.8</v>
      </c>
      <c r="L5" s="11">
        <v>65</v>
      </c>
      <c r="O5" s="3">
        <f t="shared" si="3"/>
        <v>8</v>
      </c>
      <c r="P5" s="3">
        <f t="shared" si="4"/>
        <v>8</v>
      </c>
      <c r="Q5" s="3">
        <f t="shared" si="6"/>
        <v>4</v>
      </c>
      <c r="R5" s="3">
        <f t="shared" si="7"/>
        <v>4</v>
      </c>
    </row>
    <row r="6" spans="2:18" s="3" customFormat="1" ht="18.75" customHeight="1" x14ac:dyDescent="0.15">
      <c r="B6" s="1">
        <v>4</v>
      </c>
      <c r="C6" s="2" t="s">
        <v>7</v>
      </c>
      <c r="D6" s="11">
        <v>2</v>
      </c>
      <c r="E6" s="10">
        <f t="shared" si="0"/>
        <v>7.4</v>
      </c>
      <c r="F6" s="37">
        <v>5000</v>
      </c>
      <c r="G6" s="10">
        <f>IF($E6*$P6&gt;$H$31,$H$31/$E6,$P6)</f>
        <v>10</v>
      </c>
      <c r="H6" s="11">
        <v>95</v>
      </c>
      <c r="I6" s="26" t="s">
        <v>27</v>
      </c>
      <c r="J6" s="10">
        <f t="shared" si="5"/>
        <v>5</v>
      </c>
      <c r="K6" s="10">
        <f t="shared" si="2"/>
        <v>3.8</v>
      </c>
      <c r="L6" s="11">
        <v>65</v>
      </c>
      <c r="O6" s="3">
        <f>VLOOKUP($C6,$B$31:$F$36,3,FALSE)*$F6/1000</f>
        <v>10</v>
      </c>
      <c r="P6" s="3">
        <f>IF($O6&gt;$I$31,$I$31,$O6)</f>
        <v>10</v>
      </c>
      <c r="Q6" s="3">
        <f t="shared" si="6"/>
        <v>5</v>
      </c>
      <c r="R6" s="3">
        <f t="shared" si="7"/>
        <v>5</v>
      </c>
    </row>
    <row r="7" spans="2:18" s="3" customFormat="1" ht="18.75" customHeight="1" x14ac:dyDescent="0.15">
      <c r="B7" s="1">
        <v>5</v>
      </c>
      <c r="C7" s="2" t="s">
        <v>7</v>
      </c>
      <c r="D7" s="11">
        <v>3</v>
      </c>
      <c r="E7" s="10">
        <f t="shared" si="0"/>
        <v>11.100000000000001</v>
      </c>
      <c r="F7" s="37">
        <v>800</v>
      </c>
      <c r="G7" s="10">
        <f t="shared" ref="G7:G22" si="8">IF($E7*$P7&gt;$H$31,$H$31/$E7,$P7)</f>
        <v>1.6</v>
      </c>
      <c r="H7" s="11">
        <v>95</v>
      </c>
      <c r="I7" s="26" t="s">
        <v>27</v>
      </c>
      <c r="J7" s="10">
        <f t="shared" si="5"/>
        <v>0.8</v>
      </c>
      <c r="K7" s="10">
        <f t="shared" si="2"/>
        <v>3.8</v>
      </c>
      <c r="L7" s="11">
        <v>65</v>
      </c>
      <c r="O7" s="3">
        <f t="shared" ref="O7:O22" si="9">VLOOKUP($C7,$B$31:$F$36,3,FALSE)*$F7/1000</f>
        <v>1.6</v>
      </c>
      <c r="P7" s="3">
        <f t="shared" ref="P7:P22" si="10">IF($O7&gt;$I$31,$I$31,$O7)</f>
        <v>1.6</v>
      </c>
      <c r="Q7" s="3">
        <f t="shared" si="6"/>
        <v>0.8</v>
      </c>
      <c r="R7" s="3">
        <f t="shared" si="7"/>
        <v>0.8</v>
      </c>
    </row>
    <row r="8" spans="2:18" s="3" customFormat="1" ht="18.75" customHeight="1" x14ac:dyDescent="0.15">
      <c r="B8" s="1">
        <v>6</v>
      </c>
      <c r="C8" s="2" t="s">
        <v>7</v>
      </c>
      <c r="D8" s="11">
        <v>3</v>
      </c>
      <c r="E8" s="10">
        <f t="shared" si="0"/>
        <v>11.100000000000001</v>
      </c>
      <c r="F8" s="37">
        <v>1300</v>
      </c>
      <c r="G8" s="10">
        <f t="shared" si="8"/>
        <v>2.6</v>
      </c>
      <c r="H8" s="11">
        <v>95</v>
      </c>
      <c r="I8" s="26" t="s">
        <v>27</v>
      </c>
      <c r="J8" s="10">
        <f t="shared" si="5"/>
        <v>1.3</v>
      </c>
      <c r="K8" s="10">
        <f t="shared" si="2"/>
        <v>3.8</v>
      </c>
      <c r="L8" s="11">
        <v>65</v>
      </c>
      <c r="O8" s="3">
        <f t="shared" si="9"/>
        <v>2.6</v>
      </c>
      <c r="P8" s="3">
        <f t="shared" si="10"/>
        <v>2.6</v>
      </c>
      <c r="Q8" s="3">
        <f t="shared" si="6"/>
        <v>1.3</v>
      </c>
      <c r="R8" s="3">
        <f t="shared" si="7"/>
        <v>1.3</v>
      </c>
    </row>
    <row r="9" spans="2:18" s="3" customFormat="1" ht="18.75" customHeight="1" x14ac:dyDescent="0.15">
      <c r="B9" s="1">
        <v>7</v>
      </c>
      <c r="C9" s="2" t="s">
        <v>7</v>
      </c>
      <c r="D9" s="11">
        <v>3</v>
      </c>
      <c r="E9" s="10">
        <f t="shared" si="0"/>
        <v>11.100000000000001</v>
      </c>
      <c r="F9" s="37">
        <v>1600</v>
      </c>
      <c r="G9" s="10">
        <f t="shared" si="8"/>
        <v>3.2</v>
      </c>
      <c r="H9" s="11">
        <v>95</v>
      </c>
      <c r="I9" s="26" t="s">
        <v>27</v>
      </c>
      <c r="J9" s="10">
        <f t="shared" si="5"/>
        <v>1.6</v>
      </c>
      <c r="K9" s="10">
        <f t="shared" si="2"/>
        <v>3.8</v>
      </c>
      <c r="L9" s="11">
        <v>65</v>
      </c>
      <c r="M9" s="24"/>
      <c r="O9" s="3">
        <f t="shared" si="9"/>
        <v>3.2</v>
      </c>
      <c r="P9" s="3">
        <f t="shared" si="10"/>
        <v>3.2</v>
      </c>
      <c r="Q9" s="3">
        <f t="shared" si="6"/>
        <v>1.6</v>
      </c>
      <c r="R9" s="3">
        <f t="shared" si="7"/>
        <v>1.6</v>
      </c>
    </row>
    <row r="10" spans="2:18" s="3" customFormat="1" ht="18.75" customHeight="1" x14ac:dyDescent="0.15">
      <c r="B10" s="1">
        <v>8</v>
      </c>
      <c r="C10" s="2" t="s">
        <v>7</v>
      </c>
      <c r="D10" s="11">
        <v>3</v>
      </c>
      <c r="E10" s="10">
        <f t="shared" si="0"/>
        <v>11.100000000000001</v>
      </c>
      <c r="F10" s="37">
        <v>2200</v>
      </c>
      <c r="G10" s="10">
        <f t="shared" si="8"/>
        <v>4.4000000000000004</v>
      </c>
      <c r="H10" s="11">
        <v>95</v>
      </c>
      <c r="I10" s="26" t="s">
        <v>27</v>
      </c>
      <c r="J10" s="10">
        <f t="shared" si="5"/>
        <v>2.2000000000000002</v>
      </c>
      <c r="K10" s="10">
        <f t="shared" si="2"/>
        <v>3.8</v>
      </c>
      <c r="L10" s="11">
        <v>65</v>
      </c>
      <c r="O10" s="3">
        <f t="shared" si="9"/>
        <v>4.4000000000000004</v>
      </c>
      <c r="P10" s="3">
        <f t="shared" si="10"/>
        <v>4.4000000000000004</v>
      </c>
      <c r="Q10" s="3">
        <f t="shared" si="6"/>
        <v>2.2000000000000002</v>
      </c>
      <c r="R10" s="3">
        <f t="shared" si="7"/>
        <v>2.2000000000000002</v>
      </c>
    </row>
    <row r="11" spans="2:18" s="3" customFormat="1" ht="18.75" customHeight="1" x14ac:dyDescent="0.15">
      <c r="B11" s="1">
        <v>9</v>
      </c>
      <c r="C11" s="2" t="s">
        <v>7</v>
      </c>
      <c r="D11" s="11">
        <v>3</v>
      </c>
      <c r="E11" s="10">
        <f t="shared" si="0"/>
        <v>11.100000000000001</v>
      </c>
      <c r="F11" s="37">
        <v>3700</v>
      </c>
      <c r="G11" s="10">
        <f t="shared" si="8"/>
        <v>7.4</v>
      </c>
      <c r="H11" s="11">
        <v>95</v>
      </c>
      <c r="I11" s="26" t="s">
        <v>27</v>
      </c>
      <c r="J11" s="10">
        <f t="shared" si="5"/>
        <v>3.6036036036036032</v>
      </c>
      <c r="K11" s="10">
        <f t="shared" si="2"/>
        <v>3.8</v>
      </c>
      <c r="L11" s="11">
        <v>65</v>
      </c>
      <c r="O11" s="3">
        <f t="shared" si="9"/>
        <v>7.4</v>
      </c>
      <c r="P11" s="3">
        <f t="shared" si="10"/>
        <v>7.4</v>
      </c>
      <c r="Q11" s="3">
        <f t="shared" si="6"/>
        <v>3.7</v>
      </c>
      <c r="R11" s="3">
        <f t="shared" si="7"/>
        <v>3.7</v>
      </c>
    </row>
    <row r="12" spans="2:18" s="3" customFormat="1" ht="18.75" customHeight="1" x14ac:dyDescent="0.15">
      <c r="B12" s="1">
        <v>10</v>
      </c>
      <c r="C12" s="2" t="s">
        <v>7</v>
      </c>
      <c r="D12" s="11">
        <v>3</v>
      </c>
      <c r="E12" s="10">
        <f t="shared" si="0"/>
        <v>11.100000000000001</v>
      </c>
      <c r="F12" s="37">
        <v>5100</v>
      </c>
      <c r="G12" s="10">
        <f t="shared" si="8"/>
        <v>10.199999999999999</v>
      </c>
      <c r="H12" s="11">
        <v>95</v>
      </c>
      <c r="I12" s="26" t="s">
        <v>27</v>
      </c>
      <c r="J12" s="10">
        <f t="shared" si="5"/>
        <v>3.6036036036036032</v>
      </c>
      <c r="K12" s="10">
        <f t="shared" si="2"/>
        <v>3.8</v>
      </c>
      <c r="L12" s="11">
        <v>65</v>
      </c>
      <c r="O12" s="3">
        <f t="shared" si="9"/>
        <v>10.199999999999999</v>
      </c>
      <c r="P12" s="3">
        <f t="shared" si="10"/>
        <v>10.199999999999999</v>
      </c>
      <c r="Q12" s="3">
        <f t="shared" si="6"/>
        <v>5.0999999999999996</v>
      </c>
      <c r="R12" s="3">
        <f t="shared" si="7"/>
        <v>5</v>
      </c>
    </row>
    <row r="13" spans="2:18" s="3" customFormat="1" ht="18.75" customHeight="1" x14ac:dyDescent="0.15">
      <c r="B13" s="1">
        <v>11</v>
      </c>
      <c r="C13" s="2" t="s">
        <v>7</v>
      </c>
      <c r="D13" s="11">
        <v>4</v>
      </c>
      <c r="E13" s="10">
        <f t="shared" si="0"/>
        <v>14.8</v>
      </c>
      <c r="F13" s="37">
        <v>2200</v>
      </c>
      <c r="G13" s="10">
        <f t="shared" si="8"/>
        <v>4.4000000000000004</v>
      </c>
      <c r="H13" s="11">
        <v>95</v>
      </c>
      <c r="I13" s="26" t="s">
        <v>27</v>
      </c>
      <c r="J13" s="10">
        <f t="shared" si="5"/>
        <v>2.2000000000000002</v>
      </c>
      <c r="K13" s="10">
        <f t="shared" si="2"/>
        <v>3.8</v>
      </c>
      <c r="L13" s="11">
        <v>65</v>
      </c>
      <c r="O13" s="3">
        <f t="shared" si="9"/>
        <v>4.4000000000000004</v>
      </c>
      <c r="P13" s="3">
        <f t="shared" si="10"/>
        <v>4.4000000000000004</v>
      </c>
      <c r="Q13" s="3">
        <f t="shared" si="6"/>
        <v>2.2000000000000002</v>
      </c>
      <c r="R13" s="3">
        <f t="shared" si="7"/>
        <v>2.2000000000000002</v>
      </c>
    </row>
    <row r="14" spans="2:18" s="3" customFormat="1" ht="18.75" customHeight="1" x14ac:dyDescent="0.15">
      <c r="B14" s="1">
        <v>12</v>
      </c>
      <c r="C14" s="2" t="s">
        <v>7</v>
      </c>
      <c r="D14" s="11">
        <v>4</v>
      </c>
      <c r="E14" s="10">
        <f t="shared" si="0"/>
        <v>14.8</v>
      </c>
      <c r="F14" s="37">
        <v>2500</v>
      </c>
      <c r="G14" s="10">
        <f t="shared" si="8"/>
        <v>5</v>
      </c>
      <c r="H14" s="11">
        <v>95</v>
      </c>
      <c r="I14" s="26" t="s">
        <v>27</v>
      </c>
      <c r="J14" s="10">
        <f t="shared" si="5"/>
        <v>2.5</v>
      </c>
      <c r="K14" s="10">
        <f t="shared" si="2"/>
        <v>3.8</v>
      </c>
      <c r="L14" s="11">
        <v>65</v>
      </c>
      <c r="O14" s="3">
        <f t="shared" si="9"/>
        <v>5</v>
      </c>
      <c r="P14" s="3">
        <f t="shared" si="10"/>
        <v>5</v>
      </c>
      <c r="Q14" s="3">
        <f t="shared" si="6"/>
        <v>2.5</v>
      </c>
      <c r="R14" s="3">
        <f t="shared" si="7"/>
        <v>2.5</v>
      </c>
    </row>
    <row r="15" spans="2:18" s="3" customFormat="1" ht="18.75" customHeight="1" x14ac:dyDescent="0.15">
      <c r="B15" s="1">
        <v>13</v>
      </c>
      <c r="C15" s="2" t="s">
        <v>7</v>
      </c>
      <c r="D15" s="11">
        <v>5</v>
      </c>
      <c r="E15" s="10">
        <f t="shared" si="0"/>
        <v>18.5</v>
      </c>
      <c r="F15" s="37">
        <v>3700</v>
      </c>
      <c r="G15" s="10">
        <f t="shared" si="8"/>
        <v>7.4</v>
      </c>
      <c r="H15" s="11">
        <v>95</v>
      </c>
      <c r="I15" s="26" t="s">
        <v>27</v>
      </c>
      <c r="J15" s="10">
        <f t="shared" si="5"/>
        <v>2.1621621621621623</v>
      </c>
      <c r="K15" s="10">
        <f t="shared" si="2"/>
        <v>3.8</v>
      </c>
      <c r="L15" s="11">
        <v>65</v>
      </c>
      <c r="O15" s="3">
        <f t="shared" si="9"/>
        <v>7.4</v>
      </c>
      <c r="P15" s="3">
        <f t="shared" si="10"/>
        <v>7.4</v>
      </c>
      <c r="Q15" s="3">
        <f t="shared" si="6"/>
        <v>3.7</v>
      </c>
      <c r="R15" s="3">
        <f t="shared" si="7"/>
        <v>3.7</v>
      </c>
    </row>
    <row r="16" spans="2:18" s="3" customFormat="1" ht="18.75" customHeight="1" x14ac:dyDescent="0.15">
      <c r="B16" s="1">
        <v>14</v>
      </c>
      <c r="C16" s="2" t="s">
        <v>7</v>
      </c>
      <c r="D16" s="11">
        <v>6</v>
      </c>
      <c r="E16" s="10">
        <f t="shared" si="0"/>
        <v>22.200000000000003</v>
      </c>
      <c r="F16" s="37">
        <v>3300</v>
      </c>
      <c r="G16" s="10">
        <f t="shared" si="8"/>
        <v>6.6</v>
      </c>
      <c r="H16" s="11">
        <v>95</v>
      </c>
      <c r="I16" s="26" t="s">
        <v>27</v>
      </c>
      <c r="J16" s="10">
        <f t="shared" si="5"/>
        <v>1.8018018018018016</v>
      </c>
      <c r="K16" s="10">
        <f t="shared" si="2"/>
        <v>3.8</v>
      </c>
      <c r="L16" s="11">
        <v>65</v>
      </c>
      <c r="O16" s="3">
        <f t="shared" si="9"/>
        <v>6.6</v>
      </c>
      <c r="P16" s="3">
        <f t="shared" si="10"/>
        <v>6.6</v>
      </c>
      <c r="Q16" s="3">
        <f t="shared" si="6"/>
        <v>3.3</v>
      </c>
      <c r="R16" s="3">
        <f t="shared" si="7"/>
        <v>3.3</v>
      </c>
    </row>
    <row r="17" spans="2:18" s="3" customFormat="1" ht="18.75" customHeight="1" x14ac:dyDescent="0.15">
      <c r="B17" s="1">
        <v>15</v>
      </c>
      <c r="C17" s="2" t="s">
        <v>7</v>
      </c>
      <c r="D17" s="11">
        <v>6</v>
      </c>
      <c r="E17" s="10">
        <f t="shared" si="0"/>
        <v>22.200000000000003</v>
      </c>
      <c r="F17" s="37">
        <v>4600</v>
      </c>
      <c r="G17" s="10">
        <f t="shared" si="8"/>
        <v>9.1999999999999993</v>
      </c>
      <c r="H17" s="11">
        <v>95</v>
      </c>
      <c r="I17" s="26" t="s">
        <v>27</v>
      </c>
      <c r="J17" s="10">
        <f t="shared" si="5"/>
        <v>1.8018018018018016</v>
      </c>
      <c r="K17" s="10">
        <f t="shared" si="2"/>
        <v>3.8</v>
      </c>
      <c r="L17" s="11">
        <v>65</v>
      </c>
      <c r="O17" s="3">
        <f t="shared" si="9"/>
        <v>9.1999999999999993</v>
      </c>
      <c r="P17" s="3">
        <f t="shared" si="10"/>
        <v>9.1999999999999993</v>
      </c>
      <c r="Q17" s="3">
        <f t="shared" si="6"/>
        <v>4.5999999999999996</v>
      </c>
      <c r="R17" s="3">
        <f t="shared" si="7"/>
        <v>4.5999999999999996</v>
      </c>
    </row>
    <row r="18" spans="2:18" s="3" customFormat="1" ht="18.75" customHeight="1" x14ac:dyDescent="0.15">
      <c r="B18" s="1">
        <v>16</v>
      </c>
      <c r="C18" s="2" t="s">
        <v>7</v>
      </c>
      <c r="D18" s="11">
        <v>6</v>
      </c>
      <c r="E18" s="10">
        <f t="shared" si="0"/>
        <v>22.200000000000003</v>
      </c>
      <c r="F18" s="37">
        <v>5200</v>
      </c>
      <c r="G18" s="10">
        <f t="shared" si="8"/>
        <v>10.4</v>
      </c>
      <c r="H18" s="11">
        <v>95</v>
      </c>
      <c r="I18" s="26" t="s">
        <v>27</v>
      </c>
      <c r="J18" s="10">
        <f t="shared" si="5"/>
        <v>1.8018018018018016</v>
      </c>
      <c r="K18" s="10">
        <f t="shared" si="2"/>
        <v>3.8</v>
      </c>
      <c r="L18" s="11">
        <v>65</v>
      </c>
      <c r="O18" s="3">
        <f t="shared" si="9"/>
        <v>10.4</v>
      </c>
      <c r="P18" s="3">
        <f t="shared" si="10"/>
        <v>10.4</v>
      </c>
      <c r="Q18" s="3">
        <f t="shared" si="6"/>
        <v>5.2</v>
      </c>
      <c r="R18" s="3">
        <f t="shared" si="7"/>
        <v>5</v>
      </c>
    </row>
    <row r="19" spans="2:18" s="3" customFormat="1" ht="18.75" customHeight="1" x14ac:dyDescent="0.15">
      <c r="B19" s="1">
        <v>17</v>
      </c>
      <c r="C19" s="2" t="s">
        <v>0</v>
      </c>
      <c r="D19" s="11">
        <v>6</v>
      </c>
      <c r="E19" s="10">
        <f t="shared" si="0"/>
        <v>12</v>
      </c>
      <c r="F19" s="37">
        <v>38000</v>
      </c>
      <c r="G19" s="10">
        <f t="shared" si="8"/>
        <v>7.6</v>
      </c>
      <c r="H19" s="11"/>
      <c r="I19" s="26"/>
      <c r="J19" s="10">
        <f t="shared" si="5"/>
        <v>3.3333333333333335</v>
      </c>
      <c r="K19" s="10">
        <f t="shared" si="2"/>
        <v>2</v>
      </c>
      <c r="L19" s="11"/>
      <c r="O19" s="3">
        <f t="shared" si="9"/>
        <v>7.6</v>
      </c>
      <c r="P19" s="3">
        <f t="shared" si="10"/>
        <v>7.6</v>
      </c>
      <c r="Q19" s="3">
        <f t="shared" si="6"/>
        <v>7.6</v>
      </c>
      <c r="R19" s="3">
        <f t="shared" si="7"/>
        <v>5</v>
      </c>
    </row>
    <row r="20" spans="2:18" s="3" customFormat="1" ht="18.75" customHeight="1" x14ac:dyDescent="0.15">
      <c r="B20" s="1">
        <v>18</v>
      </c>
      <c r="C20" s="2" t="s">
        <v>2</v>
      </c>
      <c r="D20" s="11">
        <v>8</v>
      </c>
      <c r="E20" s="10">
        <f t="shared" si="0"/>
        <v>9.6</v>
      </c>
      <c r="F20" s="37">
        <v>1000</v>
      </c>
      <c r="G20" s="10">
        <f t="shared" si="8"/>
        <v>1</v>
      </c>
      <c r="H20" s="11"/>
      <c r="I20" s="26"/>
      <c r="J20" s="10">
        <f t="shared" si="5"/>
        <v>1</v>
      </c>
      <c r="K20" s="10">
        <f t="shared" si="2"/>
        <v>0.5</v>
      </c>
      <c r="L20" s="11"/>
      <c r="O20" s="3">
        <f t="shared" si="9"/>
        <v>1</v>
      </c>
      <c r="P20" s="3">
        <f t="shared" si="10"/>
        <v>1</v>
      </c>
      <c r="Q20" s="3">
        <f t="shared" si="6"/>
        <v>1</v>
      </c>
      <c r="R20" s="3">
        <f t="shared" si="7"/>
        <v>1</v>
      </c>
    </row>
    <row r="21" spans="2:18" s="3" customFormat="1" ht="18.75" customHeight="1" x14ac:dyDescent="0.15">
      <c r="B21" s="1">
        <v>19</v>
      </c>
      <c r="C21" s="2" t="s">
        <v>4</v>
      </c>
      <c r="D21" s="11">
        <v>6</v>
      </c>
      <c r="E21" s="10">
        <f t="shared" si="0"/>
        <v>7.1999999999999993</v>
      </c>
      <c r="F21" s="37">
        <v>1300</v>
      </c>
      <c r="G21" s="10">
        <f t="shared" si="8"/>
        <v>1.3</v>
      </c>
      <c r="H21" s="11"/>
      <c r="I21" s="26"/>
      <c r="J21" s="10">
        <f t="shared" si="5"/>
        <v>1.3</v>
      </c>
      <c r="K21" s="10">
        <f t="shared" si="2"/>
        <v>0.5</v>
      </c>
      <c r="L21" s="11"/>
      <c r="O21" s="3">
        <f t="shared" si="9"/>
        <v>1.3</v>
      </c>
      <c r="P21" s="3">
        <f t="shared" si="10"/>
        <v>1.3</v>
      </c>
      <c r="Q21" s="3">
        <f t="shared" si="6"/>
        <v>1.3</v>
      </c>
      <c r="R21" s="3">
        <f t="shared" si="7"/>
        <v>1.3</v>
      </c>
    </row>
    <row r="22" spans="2:18" s="3" customFormat="1" ht="18.75" customHeight="1" x14ac:dyDescent="0.15">
      <c r="B22" s="1">
        <v>20</v>
      </c>
      <c r="C22" s="2" t="s">
        <v>8</v>
      </c>
      <c r="D22" s="11">
        <v>3</v>
      </c>
      <c r="E22" s="10">
        <f t="shared" si="0"/>
        <v>11.100000000000001</v>
      </c>
      <c r="F22" s="37">
        <v>2500</v>
      </c>
      <c r="G22" s="10">
        <f t="shared" si="8"/>
        <v>5</v>
      </c>
      <c r="H22" s="11">
        <v>95</v>
      </c>
      <c r="I22" s="26" t="s">
        <v>27</v>
      </c>
      <c r="J22" s="10">
        <f t="shared" si="5"/>
        <v>2.5</v>
      </c>
      <c r="K22" s="10">
        <f t="shared" si="2"/>
        <v>3.8</v>
      </c>
      <c r="L22" s="11">
        <v>65</v>
      </c>
      <c r="O22" s="3">
        <f t="shared" si="9"/>
        <v>5</v>
      </c>
      <c r="P22" s="3">
        <f t="shared" si="10"/>
        <v>5</v>
      </c>
      <c r="Q22" s="3">
        <f t="shared" si="6"/>
        <v>2.5</v>
      </c>
      <c r="R22" s="3">
        <f t="shared" si="7"/>
        <v>2.5</v>
      </c>
    </row>
    <row r="23" spans="2:18" s="14" customFormat="1" x14ac:dyDescent="0.15">
      <c r="D23" s="15"/>
      <c r="E23" s="18"/>
      <c r="F23" s="15"/>
      <c r="G23" s="33">
        <f>$H$31</f>
        <v>500</v>
      </c>
      <c r="H23" s="33" t="s">
        <v>32</v>
      </c>
      <c r="I23" s="31"/>
      <c r="J23" s="29">
        <f>$J$31</f>
        <v>40</v>
      </c>
      <c r="K23" s="30" t="s">
        <v>32</v>
      </c>
      <c r="L23" s="15"/>
    </row>
    <row r="24" spans="2:18" x14ac:dyDescent="0.15">
      <c r="C24" s="19"/>
      <c r="D24" s="20" t="s">
        <v>20</v>
      </c>
      <c r="F24" s="13"/>
      <c r="G24" s="33">
        <f>$I$31</f>
        <v>20</v>
      </c>
      <c r="H24" s="34" t="s">
        <v>33</v>
      </c>
      <c r="I24" s="32"/>
      <c r="J24" s="35">
        <f>$K$31</f>
        <v>5</v>
      </c>
      <c r="K24" s="36" t="s">
        <v>33</v>
      </c>
    </row>
    <row r="25" spans="2:18" x14ac:dyDescent="0.15">
      <c r="F25" s="17" t="s">
        <v>21</v>
      </c>
    </row>
    <row r="30" spans="2:18" ht="48" customHeight="1" x14ac:dyDescent="0.15">
      <c r="B30" s="21"/>
      <c r="C30" s="8" t="s">
        <v>18</v>
      </c>
      <c r="D30" s="7" t="s">
        <v>34</v>
      </c>
      <c r="E30" s="7" t="s">
        <v>19</v>
      </c>
      <c r="F30" s="8" t="s">
        <v>23</v>
      </c>
      <c r="H30" s="7" t="s">
        <v>29</v>
      </c>
      <c r="I30" s="7" t="s">
        <v>30</v>
      </c>
      <c r="J30" s="7" t="s">
        <v>35</v>
      </c>
      <c r="K30" s="7" t="s">
        <v>31</v>
      </c>
      <c r="L30" s="27"/>
    </row>
    <row r="31" spans="2:18" s="3" customFormat="1" ht="18.75" customHeight="1" x14ac:dyDescent="0.15">
      <c r="B31" s="22" t="s">
        <v>1</v>
      </c>
      <c r="C31" s="23">
        <v>2</v>
      </c>
      <c r="D31" s="23">
        <v>0.2</v>
      </c>
      <c r="E31" s="23">
        <v>0.2</v>
      </c>
      <c r="F31" s="23">
        <v>2</v>
      </c>
      <c r="G31" s="5"/>
      <c r="H31" s="28">
        <v>500</v>
      </c>
      <c r="I31" s="28">
        <v>20</v>
      </c>
      <c r="J31" s="28">
        <v>40</v>
      </c>
      <c r="K31" s="28">
        <v>5</v>
      </c>
      <c r="L31" s="12"/>
    </row>
    <row r="32" spans="2:18" s="3" customFormat="1" ht="18.75" customHeight="1" x14ac:dyDescent="0.15">
      <c r="B32" s="22" t="s">
        <v>3</v>
      </c>
      <c r="C32" s="23">
        <v>1.2</v>
      </c>
      <c r="D32" s="23">
        <v>1</v>
      </c>
      <c r="E32" s="23">
        <v>1</v>
      </c>
      <c r="F32" s="23">
        <v>0.5</v>
      </c>
      <c r="G32" s="5"/>
      <c r="H32" s="12"/>
      <c r="I32" s="4"/>
      <c r="J32" s="5"/>
      <c r="K32" s="5"/>
      <c r="L32" s="12"/>
    </row>
    <row r="33" spans="2:12" s="3" customFormat="1" ht="18.75" customHeight="1" x14ac:dyDescent="0.15">
      <c r="B33" s="22" t="s">
        <v>5</v>
      </c>
      <c r="C33" s="23">
        <v>1.2</v>
      </c>
      <c r="D33" s="23">
        <v>1</v>
      </c>
      <c r="E33" s="23">
        <v>1</v>
      </c>
      <c r="F33" s="23">
        <v>0.5</v>
      </c>
      <c r="G33" s="5"/>
      <c r="H33" s="12"/>
      <c r="I33" s="4"/>
      <c r="J33" s="5"/>
      <c r="K33" s="5"/>
      <c r="L33" s="12"/>
    </row>
    <row r="34" spans="2:12" s="3" customFormat="1" ht="18.75" customHeight="1" x14ac:dyDescent="0.15">
      <c r="B34" s="22" t="s">
        <v>6</v>
      </c>
      <c r="C34" s="23">
        <v>3.6</v>
      </c>
      <c r="D34" s="23">
        <v>1</v>
      </c>
      <c r="E34" s="23">
        <v>1</v>
      </c>
      <c r="F34" s="23">
        <v>3.7</v>
      </c>
      <c r="G34" s="5"/>
      <c r="H34" s="12"/>
      <c r="I34" s="4"/>
      <c r="J34" s="5"/>
      <c r="K34" s="5"/>
      <c r="L34" s="12"/>
    </row>
    <row r="35" spans="2:12" s="3" customFormat="1" ht="18.75" customHeight="1" x14ac:dyDescent="0.15">
      <c r="B35" s="22" t="s">
        <v>8</v>
      </c>
      <c r="C35" s="23">
        <v>3.7</v>
      </c>
      <c r="D35" s="23">
        <v>2</v>
      </c>
      <c r="E35" s="23">
        <v>1</v>
      </c>
      <c r="F35" s="23">
        <v>3.8</v>
      </c>
      <c r="G35" s="5"/>
      <c r="H35" s="12"/>
      <c r="I35" s="4"/>
      <c r="J35" s="5"/>
      <c r="K35" s="5"/>
      <c r="L35" s="12"/>
    </row>
    <row r="36" spans="2:12" s="3" customFormat="1" ht="18.75" customHeight="1" x14ac:dyDescent="0.15">
      <c r="B36" s="22" t="s">
        <v>9</v>
      </c>
      <c r="C36" s="23">
        <v>3.3</v>
      </c>
      <c r="D36" s="23">
        <v>2</v>
      </c>
      <c r="E36" s="23">
        <v>1</v>
      </c>
      <c r="F36" s="23">
        <v>3.5</v>
      </c>
      <c r="G36" s="5"/>
      <c r="H36" s="12"/>
      <c r="I36" s="4"/>
      <c r="J36" s="5"/>
      <c r="K36" s="5"/>
      <c r="L36" s="12"/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EOS 0615i-DUO3</vt:lpstr>
      <vt:lpstr>EOS 0720i-SDUO3</vt:lpstr>
      <vt:lpstr>Sheet3</vt:lpstr>
      <vt:lpstr>'EOS 0615i-DUO3'!Print_Area</vt:lpstr>
      <vt:lpstr>'EOS 0720i-SDUO3'!Print_Area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Masahiro</dc:creator>
  <cp:lastModifiedBy>Masahiro</cp:lastModifiedBy>
  <cp:lastPrinted>2013-09-02T07:01:39Z</cp:lastPrinted>
  <dcterms:created xsi:type="dcterms:W3CDTF">2013-09-01T08:24:50Z</dcterms:created>
  <dcterms:modified xsi:type="dcterms:W3CDTF">2013-09-03T02:30:53Z</dcterms:modified>
</cp:coreProperties>
</file>